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960" tabRatio="692" activeTab="0"/>
  </bookViews>
  <sheets>
    <sheet name="COMPOSIÇÃO BDI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JESUS" hidden="1">#REF!</definedName>
    <definedName name="PAJEU" hidden="1">#REF!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fullCalcOnLoad="1"/>
</workbook>
</file>

<file path=xl/sharedStrings.xml><?xml version="1.0" encoding="utf-8"?>
<sst xmlns="http://schemas.openxmlformats.org/spreadsheetml/2006/main" count="39" uniqueCount="39">
  <si>
    <t>Planilha de Detalhamento do BDI</t>
  </si>
  <si>
    <t>Tomador</t>
  </si>
  <si>
    <t>PREFEITURA MUNICIPAL DE MANGA</t>
  </si>
  <si>
    <t>Nº do Contrato de Repasse</t>
  </si>
  <si>
    <t>Nome da Obra</t>
  </si>
  <si>
    <t>EXECUÇÃO MANUTENÇÃO NO PRÉDIO DA UBS DO BAIRRO TAMUÁ</t>
  </si>
  <si>
    <t>Município da Obra</t>
  </si>
  <si>
    <t>MANGA/MG</t>
  </si>
  <si>
    <t>Tipo de Obra</t>
  </si>
  <si>
    <t>Contribuição Previdenciária</t>
  </si>
  <si>
    <t>Conforme legislação tributária municipal, definir estimativa de percentual da base de cálculo para o ISS:</t>
  </si>
  <si>
    <t>Sobre a base de cálculo, definir a respectiva alíquota do ISS (entre 2% e 5%):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</si>
  <si>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</si>
  <si>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</si>
  <si>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</si>
  <si>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</si>
  <si>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</si>
  <si>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</si>
  <si>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rPr>
        <b/>
        <sz val="9"/>
        <rFont val="Arial"/>
        <family val="2"/>
      </rPr>
      <t xml:space="preserve">(AC) - </t>
    </r>
    <r>
      <rPr>
        <sz val="9"/>
        <rFont val="Arial"/>
        <family val="2"/>
      </rPr>
      <t>Administração Central</t>
    </r>
  </si>
  <si>
    <r>
      <rPr>
        <b/>
        <sz val="9"/>
        <rFont val="Arial"/>
        <family val="2"/>
      </rPr>
      <t xml:space="preserve">(S) + (G) - </t>
    </r>
    <r>
      <rPr>
        <sz val="9"/>
        <rFont val="Arial"/>
        <family val="2"/>
      </rPr>
      <t>Seguro e Garantia</t>
    </r>
  </si>
  <si>
    <r>
      <rPr>
        <b/>
        <sz val="9"/>
        <rFont val="Arial"/>
        <family val="2"/>
      </rPr>
      <t xml:space="preserve">(R) - </t>
    </r>
    <r>
      <rPr>
        <sz val="9"/>
        <rFont val="Arial"/>
        <family val="2"/>
      </rPr>
      <t>Risco</t>
    </r>
  </si>
  <si>
    <r>
      <rPr>
        <b/>
        <sz val="9"/>
        <rFont val="Arial"/>
        <family val="2"/>
      </rPr>
      <t xml:space="preserve">(DF) - </t>
    </r>
    <r>
      <rPr>
        <sz val="9"/>
        <rFont val="Arial"/>
        <family val="2"/>
      </rPr>
      <t>Despesas Financeiras</t>
    </r>
  </si>
  <si>
    <r>
      <rPr>
        <b/>
        <sz val="9"/>
        <rFont val="Arial"/>
        <family val="2"/>
      </rPr>
      <t xml:space="preserve">(L) - </t>
    </r>
    <r>
      <rPr>
        <sz val="9"/>
        <rFont val="Arial"/>
        <family val="2"/>
      </rPr>
      <t>Lucro</t>
    </r>
  </si>
  <si>
    <r>
      <rPr>
        <b/>
        <sz val="10"/>
        <rFont val="Arial"/>
        <family val="2"/>
      </rP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</si>
  <si>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rPr>
        <b/>
        <sz val="10"/>
        <rFont val="Arial"/>
        <family val="2"/>
      </rP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COFINS</t>
    </r>
  </si>
  <si>
    <r>
      <rPr>
        <b/>
        <sz val="10"/>
        <rFont val="Arial"/>
        <family val="2"/>
      </rP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ISS</t>
    </r>
  </si>
  <si>
    <r>
      <rPr>
        <b/>
        <sz val="10"/>
        <rFont val="Arial"/>
        <family val="2"/>
      </rP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</si>
  <si>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</si>
  <si>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</si>
  <si>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</si>
  <si>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rPr>
        <sz val="8"/>
        <rFont val="Arial"/>
        <family val="2"/>
      </rP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</si>
  <si>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DECLARAÇÕES</t>
  </si>
  <si>
    <t>Observações:</t>
  </si>
  <si>
    <t>Cálculo conforme Leis Municipais n° 1.672 e 1.843 e Decreto Municipal nº 628/2010.</t>
  </si>
  <si>
    <t>Assinatura do Responsável Técnico pelo orçamento</t>
  </si>
  <si>
    <t>Nº ART ou RRT do orçamento</t>
  </si>
  <si>
    <t>CRISTIANE JOSIELY VIEIRA BARBOSA - ENGENHEIRA CIVIL - CREA MG 213651/D</t>
  </si>
  <si>
    <t>Título, Nome e CREA/CAU do Responsável Técnico pelo orçamento</t>
  </si>
  <si>
    <t>Data</t>
  </si>
</sst>
</file>

<file path=xl/styles.xml><?xml version="1.0" encoding="utf-8"?>
<styleSheet xmlns="http://schemas.openxmlformats.org/spreadsheetml/2006/main">
  <numFmts count="33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* #,##0.00\ _€_-;\-* #,##0.00\ _€_-;_-* &quot;-&quot;??\ _€_-;_-@_-"/>
    <numFmt numFmtId="181" formatCode="#\,##0.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$#."/>
    <numFmt numFmtId="185" formatCode="#,##0.00&quot; &quot;;&quot; (&quot;#,##0.00&quot;)&quot;;&quot; -&quot;#&quot; &quot;;@&quot; &quot;"/>
    <numFmt numFmtId="186" formatCode="#,##0.00&quot; &quot;;&quot;-&quot;#,##0.00&quot; &quot;;&quot; -&quot;#&quot; &quot;;@&quot; &quot;"/>
    <numFmt numFmtId="187" formatCode="#.00"/>
    <numFmt numFmtId="188" formatCode="#,##0;[Red]\-#,##0"/>
    <numFmt numFmtId="189" formatCode="0.00_)"/>
    <numFmt numFmtId="190" formatCode="%#.00"/>
    <numFmt numFmtId="191" formatCode="#\,##0.00"/>
    <numFmt numFmtId="192" formatCode="[$R$-416]&quot; &quot;#,##0.00;[Red]&quot;-&quot;[$R$-416]&quot; &quot;#,##0.00"/>
    <numFmt numFmtId="193" formatCode="#."/>
    <numFmt numFmtId="194" formatCode="_(* #,##0.00_);_(* \(#,##0.00\);_(* &quot;-&quot;??_);_(@_)"/>
    <numFmt numFmtId="195" formatCode="_(* #,##0_);_(* \(#,##0\);_(* &quot;-&quot;_);_(@_)"/>
    <numFmt numFmtId="196" formatCode="#,##0.00_ ;\-#,##0.00\ "/>
  </numFmts>
  <fonts count="77">
    <font>
      <sz val="11"/>
      <color rgb="FF00000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1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1"/>
      <color indexed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i/>
      <u val="single"/>
      <sz val="11"/>
      <color indexed="8"/>
      <name val="Arial"/>
      <family val="2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/>
      <right style="hair"/>
      <top style="hair"/>
      <bottom style="hair"/>
    </border>
    <border>
      <left/>
      <right style="thin"/>
      <top style="hair"/>
      <bottom style="hair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3" borderId="4" applyNumberFormat="0" applyAlignment="0" applyProtection="0"/>
    <xf numFmtId="0" fontId="62" fillId="4" borderId="5" applyNumberFormat="0" applyAlignment="0" applyProtection="0"/>
    <xf numFmtId="0" fontId="63" fillId="4" borderId="4" applyNumberFormat="0" applyAlignment="0" applyProtection="0"/>
    <xf numFmtId="0" fontId="64" fillId="5" borderId="6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0" fillId="32" borderId="0" applyNumberFormat="0" applyBorder="0" applyAlignment="0" applyProtection="0"/>
    <xf numFmtId="0" fontId="35" fillId="0" borderId="0">
      <alignment/>
      <protection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180" fontId="2" fillId="0" borderId="0" applyFont="0" applyFill="0" applyBorder="0" applyAlignment="0" applyProtection="0"/>
    <xf numFmtId="181" fontId="37" fillId="0" borderId="0">
      <alignment/>
      <protection locked="0"/>
    </xf>
    <xf numFmtId="0" fontId="6" fillId="0" borderId="9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7" fillId="0" borderId="0">
      <alignment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185" fontId="72" fillId="0" borderId="0" applyBorder="0" applyProtection="0">
      <alignment/>
    </xf>
    <xf numFmtId="185" fontId="72" fillId="0" borderId="0" applyBorder="0" applyProtection="0">
      <alignment/>
    </xf>
    <xf numFmtId="0" fontId="73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3" fillId="0" borderId="0" applyNumberFormat="0" applyBorder="0" applyProtection="0">
      <alignment/>
    </xf>
    <xf numFmtId="0" fontId="34" fillId="0" borderId="0">
      <alignment/>
      <protection/>
    </xf>
    <xf numFmtId="186" fontId="73" fillId="0" borderId="0" applyBorder="0" applyProtection="0">
      <alignment/>
    </xf>
    <xf numFmtId="187" fontId="37" fillId="0" borderId="0">
      <alignment/>
      <protection locked="0"/>
    </xf>
    <xf numFmtId="187" fontId="37" fillId="0" borderId="0">
      <alignment/>
      <protection locked="0"/>
    </xf>
    <xf numFmtId="0" fontId="38" fillId="0" borderId="0" applyNumberFormat="0" applyFill="0" applyBorder="0" applyAlignment="0" applyProtection="0"/>
    <xf numFmtId="188" fontId="9" fillId="33" borderId="0" applyNumberFormat="0" applyBorder="0" applyAlignment="0" applyProtection="0"/>
    <xf numFmtId="0" fontId="74" fillId="0" borderId="0" applyNumberFormat="0" applyBorder="0" applyProtection="0">
      <alignment horizontal="center"/>
    </xf>
    <xf numFmtId="0" fontId="37" fillId="0" borderId="0">
      <alignment/>
      <protection locked="0"/>
    </xf>
    <xf numFmtId="0" fontId="37" fillId="0" borderId="0">
      <alignment/>
      <protection locked="0"/>
    </xf>
    <xf numFmtId="0" fontId="74" fillId="0" borderId="0" applyNumberFormat="0" applyBorder="0" applyProtection="0">
      <alignment horizontal="center" textRotation="90"/>
    </xf>
    <xf numFmtId="0" fontId="40" fillId="0" borderId="0" applyNumberFormat="0" applyFill="0" applyBorder="0" applyAlignment="0" applyProtection="0"/>
    <xf numFmtId="0" fontId="41" fillId="0" borderId="0">
      <alignment/>
      <protection/>
    </xf>
    <xf numFmtId="10" fontId="9" fillId="34" borderId="10" applyNumberFormat="0" applyBorder="0" applyAlignment="0" applyProtection="0"/>
    <xf numFmtId="0" fontId="2" fillId="0" borderId="0">
      <alignment horizontal="centerContinuous" vertical="justify"/>
      <protection/>
    </xf>
    <xf numFmtId="0" fontId="42" fillId="0" borderId="0" applyAlignment="0">
      <protection/>
    </xf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89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 indent="12"/>
      <protection/>
    </xf>
    <xf numFmtId="0" fontId="9" fillId="0" borderId="9" applyBorder="0">
      <alignment horizontal="left" vertical="center" wrapText="1" indent="2"/>
      <protection locked="0"/>
    </xf>
    <xf numFmtId="0" fontId="9" fillId="0" borderId="9" applyBorder="0">
      <alignment horizontal="left" vertical="center" wrapText="1" indent="3"/>
      <protection locked="0"/>
    </xf>
    <xf numFmtId="10" fontId="2" fillId="0" borderId="0" applyFont="0" applyFill="0" applyBorder="0" applyAlignment="0" applyProtection="0"/>
    <xf numFmtId="190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5" fillId="0" borderId="0" applyNumberFormat="0" applyBorder="0" applyProtection="0">
      <alignment/>
    </xf>
    <xf numFmtId="192" fontId="75" fillId="0" borderId="0" applyBorder="0" applyProtection="0">
      <alignment/>
    </xf>
    <xf numFmtId="188" fontId="47" fillId="0" borderId="0" applyFont="0" applyFill="0" applyBorder="0" applyAlignment="0" applyProtection="0"/>
    <xf numFmtId="193" fontId="48" fillId="0" borderId="0">
      <alignment/>
      <protection locked="0"/>
    </xf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4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5" fontId="72" fillId="0" borderId="0" applyBorder="0" applyProtection="0">
      <alignment/>
    </xf>
    <xf numFmtId="195" fontId="45" fillId="0" borderId="0" applyFont="0" applyFill="0" applyBorder="0" applyAlignment="0" applyProtection="0"/>
    <xf numFmtId="0" fontId="47" fillId="0" borderId="0">
      <alignment/>
      <protection/>
    </xf>
    <xf numFmtId="0" fontId="49" fillId="0" borderId="0">
      <alignment/>
      <protection locked="0"/>
    </xf>
    <xf numFmtId="0" fontId="49" fillId="0" borderId="0">
      <alignment/>
      <protection locked="0"/>
    </xf>
    <xf numFmtId="176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4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4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4" fontId="45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196" fontId="8" fillId="0" borderId="29" xfId="187" applyNumberFormat="1" applyFont="1" applyFill="1" applyBorder="1" applyAlignment="1" applyProtection="1">
      <alignment horizontal="center" vertical="center" wrapText="1"/>
      <protection locked="0"/>
    </xf>
    <xf numFmtId="196" fontId="8" fillId="0" borderId="30" xfId="187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196" fontId="8" fillId="0" borderId="33" xfId="187" applyNumberFormat="1" applyFont="1" applyFill="1" applyBorder="1" applyAlignment="1" applyProtection="1">
      <alignment horizontal="center" vertical="center" wrapText="1"/>
      <protection locked="0"/>
    </xf>
    <xf numFmtId="196" fontId="8" fillId="0" borderId="34" xfId="187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2" fontId="8" fillId="0" borderId="33" xfId="187" applyNumberFormat="1" applyFont="1" applyFill="1" applyBorder="1" applyAlignment="1" applyProtection="1">
      <alignment horizontal="center" vertical="center" wrapText="1"/>
      <protection/>
    </xf>
    <xf numFmtId="2" fontId="8" fillId="0" borderId="34" xfId="187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196" fontId="8" fillId="0" borderId="36" xfId="187" applyNumberFormat="1" applyFont="1" applyFill="1" applyBorder="1" applyAlignment="1" applyProtection="1">
      <alignment horizontal="center" vertical="center" wrapText="1"/>
      <protection/>
    </xf>
    <xf numFmtId="196" fontId="8" fillId="0" borderId="37" xfId="18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196" fontId="3" fillId="33" borderId="40" xfId="187" applyNumberFormat="1" applyFont="1" applyFill="1" applyBorder="1" applyAlignment="1" applyProtection="1">
      <alignment horizontal="center" vertical="center" wrapText="1"/>
      <protection/>
    </xf>
    <xf numFmtId="196" fontId="3" fillId="33" borderId="41" xfId="187" applyNumberFormat="1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176" fontId="9" fillId="0" borderId="18" xfId="18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6" fillId="0" borderId="42" xfId="0" applyFont="1" applyFill="1" applyBorder="1" applyAlignment="1" applyProtection="1">
      <alignment horizontal="left" vertical="top" wrapText="1"/>
      <protection locked="0"/>
    </xf>
    <xf numFmtId="0" fontId="76" fillId="0" borderId="32" xfId="0" applyFont="1" applyFill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96" fontId="8" fillId="0" borderId="49" xfId="187" applyNumberFormat="1" applyFont="1" applyFill="1" applyBorder="1" applyAlignment="1" applyProtection="1">
      <alignment horizontal="center" vertical="center" wrapText="1"/>
      <protection locked="0"/>
    </xf>
    <xf numFmtId="176" fontId="9" fillId="0" borderId="13" xfId="187" applyFont="1" applyFill="1" applyBorder="1" applyAlignment="1" applyProtection="1">
      <alignment horizontal="center" vertical="center" wrapText="1"/>
      <protection/>
    </xf>
    <xf numFmtId="176" fontId="9" fillId="0" borderId="14" xfId="187" applyFont="1" applyFill="1" applyBorder="1" applyAlignment="1" applyProtection="1">
      <alignment horizontal="center" vertical="center" wrapText="1"/>
      <protection/>
    </xf>
    <xf numFmtId="196" fontId="8" fillId="0" borderId="50" xfId="187" applyNumberFormat="1" applyFont="1" applyFill="1" applyBorder="1" applyAlignment="1" applyProtection="1">
      <alignment horizontal="center" vertical="center" wrapText="1"/>
      <protection locked="0"/>
    </xf>
    <xf numFmtId="2" fontId="8" fillId="0" borderId="50" xfId="187" applyNumberFormat="1" applyFont="1" applyFill="1" applyBorder="1" applyAlignment="1" applyProtection="1">
      <alignment horizontal="center" vertical="center" wrapText="1"/>
      <protection/>
    </xf>
    <xf numFmtId="176" fontId="9" fillId="0" borderId="17" xfId="187" applyFont="1" applyFill="1" applyBorder="1" applyAlignment="1" applyProtection="1">
      <alignment horizontal="center" vertical="center" wrapText="1"/>
      <protection/>
    </xf>
    <xf numFmtId="176" fontId="9" fillId="0" borderId="18" xfId="187" applyFont="1" applyFill="1" applyBorder="1" applyAlignment="1" applyProtection="1">
      <alignment horizontal="center" vertical="center" wrapText="1"/>
      <protection/>
    </xf>
    <xf numFmtId="196" fontId="8" fillId="0" borderId="51" xfId="187" applyNumberFormat="1" applyFont="1" applyFill="1" applyBorder="1" applyAlignment="1" applyProtection="1">
      <alignment horizontal="center" vertical="center" wrapText="1"/>
      <protection/>
    </xf>
    <xf numFmtId="176" fontId="9" fillId="0" borderId="0" xfId="187" applyFont="1" applyFill="1" applyBorder="1" applyAlignment="1" applyProtection="1">
      <alignment horizontal="center" vertical="center" wrapText="1"/>
      <protection/>
    </xf>
    <xf numFmtId="196" fontId="3" fillId="33" borderId="52" xfId="187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9" fillId="33" borderId="5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176" fontId="9" fillId="0" borderId="54" xfId="187" applyNumberFormat="1" applyFont="1" applyFill="1" applyBorder="1" applyAlignment="1" applyProtection="1">
      <alignment horizontal="center" vertical="center" wrapText="1"/>
      <protection/>
    </xf>
    <xf numFmtId="176" fontId="5" fillId="0" borderId="0" xfId="187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58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left"/>
      <protection locked="0"/>
    </xf>
    <xf numFmtId="0" fontId="2" fillId="0" borderId="56" xfId="0" applyFont="1" applyFill="1" applyBorder="1" applyAlignment="1" applyProtection="1">
      <alignment horizontal="left"/>
      <protection locked="0"/>
    </xf>
    <xf numFmtId="0" fontId="2" fillId="0" borderId="57" xfId="0" applyFont="1" applyFill="1" applyBorder="1" applyAlignment="1" applyProtection="1">
      <alignment horizontal="left"/>
      <protection/>
    </xf>
    <xf numFmtId="0" fontId="2" fillId="0" borderId="58" xfId="0" applyFont="1" applyFill="1" applyBorder="1" applyAlignment="1" applyProtection="1">
      <alignment horizontal="left"/>
      <protection/>
    </xf>
    <xf numFmtId="9" fontId="7" fillId="0" borderId="10" xfId="0" applyNumberFormat="1" applyFont="1" applyFill="1" applyBorder="1" applyAlignment="1" applyProtection="1">
      <alignment horizontal="center"/>
      <protection locked="0"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 vertical="center" wrapText="1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176" fontId="9" fillId="0" borderId="56" xfId="187" applyFont="1" applyFill="1" applyBorder="1" applyAlignment="1" applyProtection="1">
      <alignment horizontal="center" vertical="center" wrapText="1"/>
      <protection/>
    </xf>
    <xf numFmtId="196" fontId="0" fillId="0" borderId="0" xfId="0" applyNumberFormat="1" applyAlignment="1">
      <alignment/>
    </xf>
    <xf numFmtId="176" fontId="9" fillId="0" borderId="54" xfId="187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/>
      <protection/>
    </xf>
    <xf numFmtId="0" fontId="76" fillId="0" borderId="59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/>
    </xf>
    <xf numFmtId="58" fontId="2" fillId="0" borderId="56" xfId="0" applyNumberFormat="1" applyFont="1" applyFill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/>
    </xf>
  </cellXfs>
  <cellStyles count="1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_x000d_&#10;JournalTemplate=C:\COMFO\CTALK\JOURSTD.TPL_x000d_&#10;LbStateAddress=3 3 0 251 1 89 2 311_x000d_&#10;LbStateJou" xfId="63"/>
    <cellStyle name="20% - Ênfase1 100" xfId="64"/>
    <cellStyle name="60% - Ênfase6 37" xfId="65"/>
    <cellStyle name="Comma_Arauco Piping list" xfId="66"/>
    <cellStyle name="Comma0" xfId="67"/>
    <cellStyle name="CORES" xfId="68"/>
    <cellStyle name="Currency [0]_Arauco Piping list" xfId="69"/>
    <cellStyle name="Currency_Arauco Piping list" xfId="70"/>
    <cellStyle name="Currency0" xfId="71"/>
    <cellStyle name="Data" xfId="72"/>
    <cellStyle name="Date" xfId="73"/>
    <cellStyle name="Excel Built-in Excel Built-in Excel Built-in Excel Built-in Excel Built-in Excel Built-in Excel Built-in Excel Built-in Separador de milhares 4" xfId="74"/>
    <cellStyle name="Excel Built-in Excel Built-in Excel Built-in Excel Built-in Excel Built-in Excel Built-in Excel Built-in Separador de milhares 4" xfId="75"/>
    <cellStyle name="Excel Built-in Normal" xfId="76"/>
    <cellStyle name="Excel Built-in Normal 1" xfId="77"/>
    <cellStyle name="Excel Built-in Normal 2" xfId="78"/>
    <cellStyle name="Excel Built-in Normal 3" xfId="79"/>
    <cellStyle name="Excel_BuiltIn_Comma" xfId="80"/>
    <cellStyle name="Fixed" xfId="81"/>
    <cellStyle name="Fixo" xfId="82"/>
    <cellStyle name="Followed Hyperlink" xfId="83"/>
    <cellStyle name="Grey" xfId="84"/>
    <cellStyle name="Heading" xfId="85"/>
    <cellStyle name="Heading 1" xfId="86"/>
    <cellStyle name="Heading 2" xfId="87"/>
    <cellStyle name="Heading1" xfId="88"/>
    <cellStyle name="Hiperlink 2" xfId="89"/>
    <cellStyle name="Indefinido" xfId="90"/>
    <cellStyle name="Input [yellow]" xfId="91"/>
    <cellStyle name="material" xfId="92"/>
    <cellStyle name="MINIPG" xfId="93"/>
    <cellStyle name="Moeda 2" xfId="94"/>
    <cellStyle name="Moeda 2 2" xfId="95"/>
    <cellStyle name="Normal - Style1" xfId="96"/>
    <cellStyle name="Normal 10" xfId="97"/>
    <cellStyle name="Normal 11" xfId="98"/>
    <cellStyle name="Normal 12" xfId="99"/>
    <cellStyle name="Normal 13" xfId="100"/>
    <cellStyle name="Normal 14" xfId="101"/>
    <cellStyle name="Normal 147" xfId="102"/>
    <cellStyle name="Normal 15" xfId="103"/>
    <cellStyle name="Normal 16" xfId="104"/>
    <cellStyle name="Normal 17" xfId="105"/>
    <cellStyle name="Normal 18" xfId="106"/>
    <cellStyle name="Normal 19" xfId="107"/>
    <cellStyle name="Normal 2" xfId="108"/>
    <cellStyle name="Normal 2 2" xfId="109"/>
    <cellStyle name="Normal 2 2 2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3" xfId="121"/>
    <cellStyle name="Normal 3 2" xfId="122"/>
    <cellStyle name="Normal 3 3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4" xfId="132"/>
    <cellStyle name="Normal 5" xfId="133"/>
    <cellStyle name="Normal 5 2" xfId="134"/>
    <cellStyle name="Normal 5 2 2" xfId="135"/>
    <cellStyle name="Normal 5 3" xfId="136"/>
    <cellStyle name="Normal 6" xfId="137"/>
    <cellStyle name="Normal 6 2" xfId="138"/>
    <cellStyle name="Normal 6 2 2" xfId="139"/>
    <cellStyle name="Normal 6 2 2 2" xfId="140"/>
    <cellStyle name="Normal 6 2 3" xfId="141"/>
    <cellStyle name="Normal 6 3" xfId="142"/>
    <cellStyle name="Normal 6 3 2" xfId="143"/>
    <cellStyle name="Normal 6 4" xfId="144"/>
    <cellStyle name="Normal 69" xfId="145"/>
    <cellStyle name="Normal 7" xfId="146"/>
    <cellStyle name="Normal 7 2" xfId="147"/>
    <cellStyle name="Normal 8" xfId="148"/>
    <cellStyle name="Normal 8 2" xfId="149"/>
    <cellStyle name="Normal 85" xfId="150"/>
    <cellStyle name="Normal 87" xfId="151"/>
    <cellStyle name="Normal 9" xfId="152"/>
    <cellStyle name="Normal1" xfId="153"/>
    <cellStyle name="Normal2" xfId="154"/>
    <cellStyle name="Normal3" xfId="155"/>
    <cellStyle name="Percent [2]" xfId="156"/>
    <cellStyle name="Percent_Sheet1" xfId="157"/>
    <cellStyle name="Percentual" xfId="158"/>
    <cellStyle name="Ponto" xfId="159"/>
    <cellStyle name="Porcentagem 2" xfId="160"/>
    <cellStyle name="Porcentagem 3" xfId="161"/>
    <cellStyle name="Porcentagem 3 2" xfId="162"/>
    <cellStyle name="Porcentagem 4" xfId="163"/>
    <cellStyle name="Porcentagem 4 2" xfId="164"/>
    <cellStyle name="Porcentagem 5" xfId="165"/>
    <cellStyle name="Porcentagem 6" xfId="166"/>
    <cellStyle name="Result" xfId="167"/>
    <cellStyle name="Result2" xfId="168"/>
    <cellStyle name="Sep. milhar [0]" xfId="169"/>
    <cellStyle name="Separador de m" xfId="170"/>
    <cellStyle name="Separador de milhares 2" xfId="171"/>
    <cellStyle name="Separador de milhares 2 2" xfId="172"/>
    <cellStyle name="Separador de milhares 2 2 2" xfId="173"/>
    <cellStyle name="Separador de milhares 2 3" xfId="174"/>
    <cellStyle name="Separador de milhares 3" xfId="175"/>
    <cellStyle name="Separador de milhares 3 2" xfId="176"/>
    <cellStyle name="Separador de milhares 4" xfId="177"/>
    <cellStyle name="Sepavador de milhares [0]_Pasta2" xfId="178"/>
    <cellStyle name="Standard_RP100_01 (metr.)" xfId="179"/>
    <cellStyle name="Titulo1" xfId="180"/>
    <cellStyle name="Titulo2" xfId="181"/>
    <cellStyle name="Vírgula 10" xfId="182"/>
    <cellStyle name="Vírgula 11" xfId="183"/>
    <cellStyle name="Vírgula 12" xfId="184"/>
    <cellStyle name="Vírgula 2" xfId="185"/>
    <cellStyle name="Vírgula 2 2" xfId="186"/>
    <cellStyle name="Vírgula 2 2 2" xfId="187"/>
    <cellStyle name="Vírgula 2 3" xfId="188"/>
    <cellStyle name="Vírgula 3" xfId="189"/>
    <cellStyle name="Vírgula 3 2" xfId="190"/>
    <cellStyle name="Vírgula 3 2 2" xfId="191"/>
    <cellStyle name="Vírgula 3 3" xfId="192"/>
    <cellStyle name="Vírgula 4" xfId="193"/>
    <cellStyle name="Vírgula 4 2" xfId="194"/>
    <cellStyle name="Vírgula 5" xfId="195"/>
    <cellStyle name="Vírgula 5 2" xfId="196"/>
    <cellStyle name="Vírgula 5 2 2" xfId="197"/>
    <cellStyle name="Vírgula 5 3" xfId="198"/>
    <cellStyle name="Vírgula 6" xfId="199"/>
    <cellStyle name="Vírgula 6 2" xfId="200"/>
    <cellStyle name="Vírgula 6 2 2" xfId="201"/>
    <cellStyle name="Vírgula 6 3" xfId="202"/>
    <cellStyle name="Vírgula 7" xfId="203"/>
    <cellStyle name="Vírgula 8" xfId="204"/>
    <cellStyle name="Vírgula 9" xfId="205"/>
  </cellStyles>
  <dxfs count="5">
    <dxf>
      <font>
        <b/>
        <i val="0"/>
        <color rgb="FF993300"/>
      </font>
      <fill>
        <patternFill patternType="solid">
          <fgColor indexed="65"/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strike val="0"/>
        <color rgb="FF800000"/>
      </font>
      <fill>
        <patternFill patternType="solid">
          <fgColor indexed="65"/>
          <bgColor rgb="FFFFFF00"/>
        </patternFill>
      </fill>
      <border/>
    </dxf>
    <dxf>
      <font>
        <b val="0"/>
        <color rgb="FF993300"/>
      </font>
      <fill>
        <patternFill patternType="solid">
          <fgColor indexed="65"/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800000"/>
      </font>
      <fill>
        <patternFill patternType="solid">
          <fgColor indexed="65"/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22</xdr:row>
      <xdr:rowOff>114300</xdr:rowOff>
    </xdr:from>
    <xdr:to>
      <xdr:col>15</xdr:col>
      <xdr:colOff>390525</xdr:colOff>
      <xdr:row>23</xdr:row>
      <xdr:rowOff>533400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4324350"/>
          <a:ext cx="2143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G120\Downloads\modelo%20calculo%20B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Plan4"/>
    </sheetNames>
    <sheetDataSet>
      <sheetData sheetId="1">
        <row r="6">
          <cell r="C6">
            <v>3</v>
          </cell>
          <cell r="D6">
            <v>3.8</v>
          </cell>
          <cell r="E6">
            <v>3.43</v>
          </cell>
          <cell r="F6">
            <v>5.29</v>
          </cell>
          <cell r="G6">
            <v>4</v>
          </cell>
          <cell r="H6">
            <v>1.5</v>
          </cell>
          <cell r="I6">
            <v>4</v>
          </cell>
          <cell r="J6">
            <v>4.01</v>
          </cell>
          <cell r="K6">
            <v>4.93</v>
          </cell>
          <cell r="L6">
            <v>5.92</v>
          </cell>
          <cell r="M6">
            <v>5.52</v>
          </cell>
          <cell r="N6">
            <v>3.45</v>
          </cell>
          <cell r="O6">
            <v>5.5</v>
          </cell>
          <cell r="P6">
            <v>4.67</v>
          </cell>
          <cell r="Q6">
            <v>6.71</v>
          </cell>
          <cell r="R6">
            <v>7.93</v>
          </cell>
          <cell r="S6">
            <v>7.85</v>
          </cell>
          <cell r="T6">
            <v>4.49</v>
          </cell>
        </row>
        <row r="7">
          <cell r="C7">
            <v>0.8</v>
          </cell>
          <cell r="D7">
            <v>0.32</v>
          </cell>
          <cell r="E7">
            <v>0.2800000000000001</v>
          </cell>
          <cell r="F7">
            <v>0.25</v>
          </cell>
          <cell r="G7">
            <v>0.81</v>
          </cell>
          <cell r="H7">
            <v>0.30000000000000004</v>
          </cell>
          <cell r="I7">
            <v>0.8</v>
          </cell>
          <cell r="J7">
            <v>0.4</v>
          </cell>
          <cell r="K7">
            <v>0.49</v>
          </cell>
          <cell r="L7">
            <v>0.51</v>
          </cell>
          <cell r="M7">
            <v>1.22</v>
          </cell>
          <cell r="N7">
            <v>0.48</v>
          </cell>
          <cell r="O7">
            <v>1</v>
          </cell>
          <cell r="P7">
            <v>0.74</v>
          </cell>
          <cell r="Q7">
            <v>0.75</v>
          </cell>
          <cell r="R7">
            <v>0.5600000000000002</v>
          </cell>
          <cell r="S7">
            <v>1.99</v>
          </cell>
          <cell r="T7">
            <v>0.8200000000000001</v>
          </cell>
        </row>
        <row r="8">
          <cell r="C8">
            <v>0.97</v>
          </cell>
          <cell r="D8">
            <v>0.5</v>
          </cell>
          <cell r="E8">
            <v>1</v>
          </cell>
          <cell r="F8">
            <v>1</v>
          </cell>
          <cell r="G8">
            <v>1.46</v>
          </cell>
          <cell r="H8">
            <v>0.5600000000000002</v>
          </cell>
          <cell r="I8">
            <v>1.27</v>
          </cell>
          <cell r="J8">
            <v>0.5600000000000002</v>
          </cell>
          <cell r="K8">
            <v>1.3900000000000001</v>
          </cell>
          <cell r="L8">
            <v>1.48</v>
          </cell>
          <cell r="M8">
            <v>2.32</v>
          </cell>
          <cell r="N8">
            <v>0.85</v>
          </cell>
          <cell r="O8">
            <v>1.27</v>
          </cell>
          <cell r="P8">
            <v>0.97</v>
          </cell>
          <cell r="Q8">
            <v>1.74</v>
          </cell>
          <cell r="R8">
            <v>1.97</v>
          </cell>
          <cell r="S8">
            <v>3.16</v>
          </cell>
          <cell r="T8">
            <v>0.89</v>
          </cell>
        </row>
        <row r="9">
          <cell r="C9">
            <v>0.59</v>
          </cell>
          <cell r="D9">
            <v>1.02</v>
          </cell>
          <cell r="E9">
            <v>0.9400000000000001</v>
          </cell>
          <cell r="F9">
            <v>1.01</v>
          </cell>
          <cell r="G9">
            <v>0.9400000000000001</v>
          </cell>
          <cell r="H9">
            <v>0.85</v>
          </cell>
          <cell r="I9">
            <v>1.23</v>
          </cell>
          <cell r="J9">
            <v>1.11</v>
          </cell>
          <cell r="K9">
            <v>0.99</v>
          </cell>
          <cell r="L9">
            <v>1.07</v>
          </cell>
          <cell r="M9">
            <v>1.02</v>
          </cell>
          <cell r="N9">
            <v>0.85</v>
          </cell>
          <cell r="O9">
            <v>1.3900000000000001</v>
          </cell>
          <cell r="P9">
            <v>1.21</v>
          </cell>
          <cell r="Q9">
            <v>1.17</v>
          </cell>
          <cell r="R9">
            <v>1.11</v>
          </cell>
          <cell r="S9">
            <v>1.33</v>
          </cell>
          <cell r="T9">
            <v>1.11</v>
          </cell>
        </row>
        <row r="10">
          <cell r="C10">
            <v>6.16</v>
          </cell>
          <cell r="D10">
            <v>6.64</v>
          </cell>
          <cell r="E10">
            <v>6.74</v>
          </cell>
          <cell r="F10">
            <v>8</v>
          </cell>
          <cell r="G10">
            <v>7.14</v>
          </cell>
          <cell r="H10">
            <v>3.5</v>
          </cell>
          <cell r="I10">
            <v>7.4</v>
          </cell>
          <cell r="J10">
            <v>7.3</v>
          </cell>
          <cell r="K10">
            <v>8.04</v>
          </cell>
          <cell r="L10">
            <v>8.31</v>
          </cell>
          <cell r="M10">
            <v>8.4</v>
          </cell>
          <cell r="N10">
            <v>5.11</v>
          </cell>
          <cell r="O10">
            <v>8.96</v>
          </cell>
          <cell r="P10">
            <v>8.69</v>
          </cell>
          <cell r="Q10">
            <v>9.4</v>
          </cell>
          <cell r="R10">
            <v>9.51</v>
          </cell>
          <cell r="S10">
            <v>10.43</v>
          </cell>
          <cell r="T10">
            <v>6.22</v>
          </cell>
        </row>
        <row r="11">
          <cell r="C11">
            <v>0.65</v>
          </cell>
          <cell r="D11">
            <v>0.65</v>
          </cell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  <cell r="J11">
            <v>0.65</v>
          </cell>
          <cell r="K11">
            <v>0.65</v>
          </cell>
          <cell r="L11">
            <v>0.65</v>
          </cell>
          <cell r="M11">
            <v>0.65</v>
          </cell>
          <cell r="N11">
            <v>0.65</v>
          </cell>
          <cell r="O11">
            <v>0.65</v>
          </cell>
          <cell r="P11">
            <v>0.65</v>
          </cell>
          <cell r="Q11">
            <v>0.65</v>
          </cell>
          <cell r="R11">
            <v>0.65</v>
          </cell>
          <cell r="S11">
            <v>0.65</v>
          </cell>
          <cell r="T11">
            <v>0.65</v>
          </cell>
        </row>
        <row r="12"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</row>
        <row r="13"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5</v>
          </cell>
          <cell r="P13">
            <v>5</v>
          </cell>
          <cell r="Q13">
            <v>5</v>
          </cell>
          <cell r="R13">
            <v>5</v>
          </cell>
          <cell r="S13">
            <v>5</v>
          </cell>
          <cell r="T13">
            <v>5</v>
          </cell>
        </row>
        <row r="17">
          <cell r="B17">
            <v>1</v>
          </cell>
        </row>
        <row r="19">
          <cell r="O19">
            <v>20.34</v>
          </cell>
          <cell r="Q19">
            <v>22.12</v>
          </cell>
          <cell r="S19">
            <v>25</v>
          </cell>
        </row>
        <row r="20">
          <cell r="O20">
            <v>19.6</v>
          </cell>
          <cell r="Q20">
            <v>20.97</v>
          </cell>
          <cell r="S20">
            <v>24.23</v>
          </cell>
        </row>
        <row r="21">
          <cell r="O21">
            <v>20.76</v>
          </cell>
          <cell r="Q21">
            <v>24.18</v>
          </cell>
          <cell r="S21">
            <v>26.44</v>
          </cell>
        </row>
        <row r="22">
          <cell r="O22">
            <v>24</v>
          </cell>
          <cell r="Q22">
            <v>25.84</v>
          </cell>
          <cell r="S22">
            <v>27.86</v>
          </cell>
        </row>
        <row r="23">
          <cell r="O23">
            <v>22.8</v>
          </cell>
          <cell r="Q23">
            <v>27.48</v>
          </cell>
          <cell r="S23">
            <v>30.95</v>
          </cell>
        </row>
        <row r="24">
          <cell r="O24">
            <v>11.1</v>
          </cell>
          <cell r="Q24">
            <v>14.02</v>
          </cell>
          <cell r="S24">
            <v>16.8</v>
          </cell>
        </row>
        <row r="26">
          <cell r="B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00" workbookViewId="0" topLeftCell="A1">
      <selection activeCell="B7" sqref="B7:F7"/>
    </sheetView>
  </sheetViews>
  <sheetFormatPr defaultColWidth="9.00390625" defaultRowHeight="14.25"/>
  <sheetData>
    <row r="1" spans="1:19" ht="18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3" t="s">
        <v>1</v>
      </c>
      <c r="C3" s="4"/>
      <c r="D3" s="4"/>
      <c r="E3" s="4"/>
      <c r="F3" s="4"/>
      <c r="G3" s="5" t="s">
        <v>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7"/>
    </row>
    <row r="4" spans="1:19" ht="14.25">
      <c r="A4" s="1"/>
      <c r="B4" s="6" t="s">
        <v>3</v>
      </c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8"/>
    </row>
    <row r="5" spans="1:19" ht="14.25">
      <c r="A5" s="1"/>
      <c r="B5" s="6" t="s">
        <v>4</v>
      </c>
      <c r="C5" s="7"/>
      <c r="D5" s="7"/>
      <c r="E5" s="7"/>
      <c r="F5" s="7"/>
      <c r="G5" s="8" t="s">
        <v>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8"/>
    </row>
    <row r="6" spans="1:19" ht="14.25">
      <c r="A6" s="1"/>
      <c r="B6" s="6" t="s">
        <v>6</v>
      </c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8"/>
    </row>
    <row r="7" spans="1:19" ht="14.25">
      <c r="A7" s="1"/>
      <c r="B7" s="6" t="s">
        <v>8</v>
      </c>
      <c r="C7" s="7"/>
      <c r="D7" s="7"/>
      <c r="E7" s="7"/>
      <c r="F7" s="7"/>
      <c r="G7" s="9"/>
      <c r="H7" s="10"/>
      <c r="I7" s="10"/>
      <c r="J7" s="68"/>
      <c r="K7" s="68"/>
      <c r="L7" s="68"/>
      <c r="M7" s="68"/>
      <c r="N7" s="68"/>
      <c r="O7" s="68"/>
      <c r="P7" s="68"/>
      <c r="Q7" s="68"/>
      <c r="R7" s="68"/>
      <c r="S7" s="99"/>
    </row>
    <row r="8" spans="1:19" ht="20.25" customHeight="1">
      <c r="A8" s="1"/>
      <c r="B8" s="11" t="s">
        <v>9</v>
      </c>
      <c r="C8" s="12"/>
      <c r="D8" s="12"/>
      <c r="E8" s="12"/>
      <c r="F8" s="12"/>
      <c r="G8" s="13"/>
      <c r="H8" s="14"/>
      <c r="I8" s="14"/>
      <c r="J8" s="69"/>
      <c r="K8" s="69"/>
      <c r="L8" s="69"/>
      <c r="M8" s="69"/>
      <c r="N8" s="69"/>
      <c r="O8" s="69"/>
      <c r="P8" s="69"/>
      <c r="Q8" s="69"/>
      <c r="R8" s="69"/>
      <c r="S8" s="100"/>
    </row>
    <row r="9" spans="1:19" ht="14.25">
      <c r="A9" s="1"/>
      <c r="B9" s="15" t="s">
        <v>10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01">
        <v>0.6</v>
      </c>
      <c r="S9" s="101"/>
    </row>
    <row r="10" spans="1:19" ht="14.25">
      <c r="A10" s="1"/>
      <c r="B10" s="15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02">
        <v>0.05</v>
      </c>
      <c r="S10" s="102"/>
    </row>
    <row r="11" spans="1:19" ht="15">
      <c r="A11" s="1"/>
      <c r="B11" s="16" t="str">
        <f>IF(OR(T3=FALSE,T4=FALSE,T5=FALSE,T6=FALSE),("Atenção - Não esqueça de preencher o(s) campo(s): -"&amp;IF(T3=FALSE," TOMADOR -","")&amp;IF(T4=FALSE," Nº DO CONTRATO -","")&amp;IF(T5=FALSE," NOME DA OBRA -","")&amp;IF(T6=FALSE," MUNICÍPIO ONDE SE LOCALIZA A OBRA -","")&amp;""),".")</f>
        <v>Atenção - Não esqueça de preencher o(s) campo(s): - TOMADOR - Nº DO CONTRATO - NOME DA OBRA - MUNICÍPIO ONDE SE LOCALIZA A OBRA -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4.25">
      <c r="A12" s="1"/>
      <c r="B12" s="17" t="s">
        <v>12</v>
      </c>
      <c r="C12" s="18"/>
      <c r="D12" s="18"/>
      <c r="E12" s="18"/>
      <c r="F12" s="18"/>
      <c r="G12" s="19" t="s">
        <v>13</v>
      </c>
      <c r="H12" s="20"/>
      <c r="I12" s="70"/>
      <c r="J12" s="71"/>
      <c r="K12" s="72" t="s">
        <v>14</v>
      </c>
      <c r="L12" s="73"/>
      <c r="M12" s="73"/>
      <c r="N12" s="73"/>
      <c r="O12" s="73"/>
      <c r="P12" s="73"/>
      <c r="Q12" s="73"/>
      <c r="R12" s="73"/>
      <c r="S12" s="103"/>
    </row>
    <row r="13" spans="1:19" ht="14.25">
      <c r="A13" s="1"/>
      <c r="B13" s="21"/>
      <c r="C13" s="22"/>
      <c r="D13" s="22"/>
      <c r="E13" s="22"/>
      <c r="F13" s="22"/>
      <c r="G13" s="23"/>
      <c r="H13" s="24"/>
      <c r="I13" s="74"/>
      <c r="J13" s="71"/>
      <c r="K13" s="75" t="s">
        <v>15</v>
      </c>
      <c r="L13" s="76"/>
      <c r="M13" s="76"/>
      <c r="N13" s="76" t="s">
        <v>16</v>
      </c>
      <c r="O13" s="76"/>
      <c r="P13" s="76"/>
      <c r="Q13" s="76" t="s">
        <v>17</v>
      </c>
      <c r="R13" s="76"/>
      <c r="S13" s="104"/>
    </row>
    <row r="14" spans="1:19" ht="15">
      <c r="A14" s="1"/>
      <c r="B14" s="25" t="s">
        <v>18</v>
      </c>
      <c r="C14" s="26"/>
      <c r="D14" s="26"/>
      <c r="E14" s="26"/>
      <c r="F14" s="26"/>
      <c r="G14" s="27">
        <v>3</v>
      </c>
      <c r="H14" s="28"/>
      <c r="I14" s="77"/>
      <c r="K14" s="78">
        <f>CHOOSE('[1]Plan4'!$B$17,'[1]Plan4'!C6,'[1]Plan4'!D6,'[1]Plan4'!E6,'[1]Plan4'!F6,'[1]Plan4'!G6,'[1]Plan4'!H6)</f>
        <v>3</v>
      </c>
      <c r="L14" s="79"/>
      <c r="M14" s="79"/>
      <c r="N14" s="79">
        <f>CHOOSE('[1]Plan4'!$B$17,'[1]Plan4'!I6,'[1]Plan4'!J6,'[1]Plan4'!K6,'[1]Plan4'!L6,'[1]Plan4'!M6,'[1]Plan4'!N6)</f>
        <v>4</v>
      </c>
      <c r="O14" s="79"/>
      <c r="P14" s="79"/>
      <c r="Q14" s="79">
        <f>CHOOSE('[1]Plan4'!$B$17,'[1]Plan4'!O6,'[1]Plan4'!P6,'[1]Plan4'!Q6,'[1]Plan4'!R6,'[1]Plan4'!S6,'[1]Plan4'!T6)</f>
        <v>5.5</v>
      </c>
      <c r="R14" s="79"/>
      <c r="S14" s="105"/>
    </row>
    <row r="15" spans="1:19" ht="15">
      <c r="A15" s="1"/>
      <c r="B15" s="29" t="s">
        <v>19</v>
      </c>
      <c r="C15" s="30"/>
      <c r="D15" s="30"/>
      <c r="E15" s="30"/>
      <c r="F15" s="30"/>
      <c r="G15" s="31">
        <v>0.8</v>
      </c>
      <c r="H15" s="32"/>
      <c r="I15" s="80"/>
      <c r="K15" s="78">
        <f>CHOOSE('[1]Plan4'!$B$17,'[1]Plan4'!C7,'[1]Plan4'!D7,'[1]Plan4'!E7,'[1]Plan4'!F7,'[1]Plan4'!G7,'[1]Plan4'!H7)</f>
        <v>0.8</v>
      </c>
      <c r="L15" s="79"/>
      <c r="M15" s="79"/>
      <c r="N15" s="79">
        <f>CHOOSE('[1]Plan4'!$B$17,'[1]Plan4'!I7,'[1]Plan4'!J7,'[1]Plan4'!K7,'[1]Plan4'!L7,'[1]Plan4'!M7,'[1]Plan4'!N7)</f>
        <v>0.8</v>
      </c>
      <c r="O15" s="79"/>
      <c r="P15" s="79"/>
      <c r="Q15" s="79">
        <f>CHOOSE('[1]Plan4'!$B$17,'[1]Plan4'!O7,'[1]Plan4'!P7,'[1]Plan4'!Q7,'[1]Plan4'!R7,'[1]Plan4'!S7,'[1]Plan4'!T7)</f>
        <v>1</v>
      </c>
      <c r="R15" s="79"/>
      <c r="S15" s="105"/>
    </row>
    <row r="16" spans="1:19" ht="15">
      <c r="A16" s="1"/>
      <c r="B16" s="29" t="s">
        <v>20</v>
      </c>
      <c r="C16" s="30"/>
      <c r="D16" s="30"/>
      <c r="E16" s="30"/>
      <c r="F16" s="30"/>
      <c r="G16" s="31">
        <v>0.97</v>
      </c>
      <c r="H16" s="32"/>
      <c r="I16" s="80"/>
      <c r="K16" s="78">
        <f>CHOOSE('[1]Plan4'!$B$17,'[1]Plan4'!C8,'[1]Plan4'!D8,'[1]Plan4'!E8,'[1]Plan4'!F8,'[1]Plan4'!G8,'[1]Plan4'!H8)</f>
        <v>0.97</v>
      </c>
      <c r="L16" s="79"/>
      <c r="M16" s="79"/>
      <c r="N16" s="79">
        <f>CHOOSE('[1]Plan4'!$B$17,'[1]Plan4'!I8,'[1]Plan4'!J8,'[1]Plan4'!K8,'[1]Plan4'!L8,'[1]Plan4'!M8,'[1]Plan4'!N8)</f>
        <v>1.27</v>
      </c>
      <c r="O16" s="79"/>
      <c r="P16" s="79"/>
      <c r="Q16" s="79">
        <f>CHOOSE('[1]Plan4'!$B$17,'[1]Plan4'!O8,'[1]Plan4'!P8,'[1]Plan4'!Q8,'[1]Plan4'!R8,'[1]Plan4'!S8,'[1]Plan4'!T8)</f>
        <v>1.27</v>
      </c>
      <c r="R16" s="79"/>
      <c r="S16" s="105"/>
    </row>
    <row r="17" spans="1:19" ht="15">
      <c r="A17" s="1"/>
      <c r="B17" s="29" t="s">
        <v>21</v>
      </c>
      <c r="C17" s="30"/>
      <c r="D17" s="30"/>
      <c r="E17" s="30"/>
      <c r="F17" s="30"/>
      <c r="G17" s="31">
        <v>1.23</v>
      </c>
      <c r="H17" s="32"/>
      <c r="I17" s="80"/>
      <c r="K17" s="78">
        <f>CHOOSE('[1]Plan4'!$B$17,'[1]Plan4'!C9,'[1]Plan4'!D9,'[1]Plan4'!E9,'[1]Plan4'!F9,'[1]Plan4'!G9,'[1]Plan4'!H9)</f>
        <v>0.59</v>
      </c>
      <c r="L17" s="79"/>
      <c r="M17" s="79"/>
      <c r="N17" s="79">
        <f>CHOOSE('[1]Plan4'!$B$17,'[1]Plan4'!I9,'[1]Plan4'!J9,'[1]Plan4'!K9,'[1]Plan4'!L9,'[1]Plan4'!M9,'[1]Plan4'!N9)</f>
        <v>1.23</v>
      </c>
      <c r="O17" s="79"/>
      <c r="P17" s="79"/>
      <c r="Q17" s="79">
        <f>CHOOSE('[1]Plan4'!$B$17,'[1]Plan4'!O9,'[1]Plan4'!P9,'[1]Plan4'!Q9,'[1]Plan4'!R9,'[1]Plan4'!S9,'[1]Plan4'!T9)</f>
        <v>1.3900000000000001</v>
      </c>
      <c r="R17" s="79"/>
      <c r="S17" s="105"/>
    </row>
    <row r="18" spans="1:19" ht="15">
      <c r="A18" s="1"/>
      <c r="B18" s="29" t="s">
        <v>22</v>
      </c>
      <c r="C18" s="30"/>
      <c r="D18" s="30"/>
      <c r="E18" s="30"/>
      <c r="F18" s="30"/>
      <c r="G18" s="31">
        <v>7</v>
      </c>
      <c r="H18" s="32"/>
      <c r="I18" s="80"/>
      <c r="K18" s="78">
        <f>CHOOSE('[1]Plan4'!$B$17,'[1]Plan4'!C10,'[1]Plan4'!D10,'[1]Plan4'!E10,'[1]Plan4'!F10,'[1]Plan4'!G10,'[1]Plan4'!H10)</f>
        <v>6.16</v>
      </c>
      <c r="L18" s="79"/>
      <c r="M18" s="79"/>
      <c r="N18" s="79">
        <f>CHOOSE('[1]Plan4'!$B$17,'[1]Plan4'!I10,'[1]Plan4'!J10,'[1]Plan4'!K10,'[1]Plan4'!L10,'[1]Plan4'!M10,'[1]Plan4'!N10)</f>
        <v>7.4</v>
      </c>
      <c r="O18" s="79"/>
      <c r="P18" s="79"/>
      <c r="Q18" s="79">
        <f>CHOOSE('[1]Plan4'!$B$17,'[1]Plan4'!O10,'[1]Plan4'!P10,'[1]Plan4'!Q10,'[1]Plan4'!R10,'[1]Plan4'!S10,'[1]Plan4'!T10)</f>
        <v>8.96</v>
      </c>
      <c r="R18" s="79"/>
      <c r="S18" s="105"/>
    </row>
    <row r="19" spans="1:21" ht="15">
      <c r="A19" s="1"/>
      <c r="B19" s="33" t="s">
        <v>23</v>
      </c>
      <c r="C19" s="34"/>
      <c r="D19" s="34"/>
      <c r="E19" s="34"/>
      <c r="F19" s="34"/>
      <c r="G19" s="31">
        <v>0.65</v>
      </c>
      <c r="H19" s="32"/>
      <c r="I19" s="80"/>
      <c r="K19" s="78">
        <f>CHOOSE('[1]Plan4'!$B$17,'[1]Plan4'!C11,'[1]Plan4'!D11,'[1]Plan4'!E11,'[1]Plan4'!F11,'[1]Plan4'!G11,'[1]Plan4'!H11)</f>
        <v>0.65</v>
      </c>
      <c r="L19" s="79"/>
      <c r="M19" s="79"/>
      <c r="N19" s="79">
        <f>CHOOSE('[1]Plan4'!$B$17,'[1]Plan4'!I11,'[1]Plan4'!J11,'[1]Plan4'!K11,'[1]Plan4'!L11,'[1]Plan4'!M11,'[1]Plan4'!N11)</f>
        <v>0.65</v>
      </c>
      <c r="O19" s="79"/>
      <c r="P19" s="79"/>
      <c r="Q19" s="79">
        <f>CHOOSE('[1]Plan4'!$B$17,'[1]Plan4'!O11,'[1]Plan4'!P11,'[1]Plan4'!Q11,'[1]Plan4'!R11,'[1]Plan4'!S11,'[1]Plan4'!T11)</f>
        <v>0.65</v>
      </c>
      <c r="R19" s="79"/>
      <c r="S19" s="105"/>
      <c r="U19" s="106"/>
    </row>
    <row r="20" spans="1:19" ht="15">
      <c r="A20" s="1"/>
      <c r="B20" s="33" t="s">
        <v>24</v>
      </c>
      <c r="C20" s="34"/>
      <c r="D20" s="34"/>
      <c r="E20" s="34"/>
      <c r="F20" s="34"/>
      <c r="G20" s="31">
        <v>3</v>
      </c>
      <c r="H20" s="32"/>
      <c r="I20" s="80"/>
      <c r="K20" s="78">
        <f>CHOOSE('[1]Plan4'!$B$17,'[1]Plan4'!C12,'[1]Plan4'!D12,'[1]Plan4'!E12,'[1]Plan4'!F12,'[1]Plan4'!G12,'[1]Plan4'!H12)</f>
        <v>3</v>
      </c>
      <c r="L20" s="79"/>
      <c r="M20" s="79"/>
      <c r="N20" s="79">
        <f>CHOOSE('[1]Plan4'!$B$17,'[1]Plan4'!I12,'[1]Plan4'!J12,'[1]Plan4'!K12,'[1]Plan4'!L12,'[1]Plan4'!M12,'[1]Plan4'!N12)</f>
        <v>3</v>
      </c>
      <c r="O20" s="79"/>
      <c r="P20" s="79"/>
      <c r="Q20" s="79">
        <f>CHOOSE('[1]Plan4'!$B$17,'[1]Plan4'!O12,'[1]Plan4'!P12,'[1]Plan4'!Q12,'[1]Plan4'!R12,'[1]Plan4'!S12,'[1]Plan4'!T12)</f>
        <v>3</v>
      </c>
      <c r="R20" s="79"/>
      <c r="S20" s="105"/>
    </row>
    <row r="21" spans="1:19" ht="15">
      <c r="A21" s="1"/>
      <c r="B21" s="33" t="s">
        <v>25</v>
      </c>
      <c r="C21" s="34"/>
      <c r="D21" s="34"/>
      <c r="E21" s="34"/>
      <c r="F21" s="34"/>
      <c r="G21" s="35">
        <v>3</v>
      </c>
      <c r="H21" s="36"/>
      <c r="I21" s="81"/>
      <c r="K21" s="82">
        <f>CHOOSE('[1]Plan4'!$B$17,'[1]Plan4'!C13,'[1]Plan4'!D13,'[1]Plan4'!E13,'[1]Plan4'!F13,'[1]Plan4'!G13,'[1]Plan4'!H13)</f>
        <v>2</v>
      </c>
      <c r="L21" s="83"/>
      <c r="M21" s="83"/>
      <c r="N21" s="83">
        <f>CHOOSE('[1]Plan4'!$B$17,'[1]Plan4'!I13,'[1]Plan4'!J13,'[1]Plan4'!K13,'[1]Plan4'!L13,'[1]Plan4'!M13,'[1]Plan4'!N13)</f>
        <v>2</v>
      </c>
      <c r="O21" s="83"/>
      <c r="P21" s="83"/>
      <c r="Q21" s="83">
        <f>CHOOSE('[1]Plan4'!$B$17,'[1]Plan4'!O13,'[1]Plan4'!P13,'[1]Plan4'!Q13,'[1]Plan4'!R13,'[1]Plan4'!S13,'[1]Plan4'!T13)</f>
        <v>5</v>
      </c>
      <c r="R21" s="83"/>
      <c r="S21" s="107"/>
    </row>
    <row r="22" spans="1:19" ht="15.75">
      <c r="A22" s="1"/>
      <c r="B22" s="37" t="s">
        <v>26</v>
      </c>
      <c r="C22" s="38"/>
      <c r="D22" s="38"/>
      <c r="E22" s="38"/>
      <c r="F22" s="38"/>
      <c r="G22" s="39"/>
      <c r="H22" s="40"/>
      <c r="I22" s="84"/>
      <c r="J22" s="71"/>
      <c r="K22" s="85"/>
      <c r="L22" s="85"/>
      <c r="M22" s="85"/>
      <c r="N22" s="85"/>
      <c r="O22" s="85"/>
      <c r="P22" s="85"/>
      <c r="Q22" s="85"/>
      <c r="R22" s="85"/>
      <c r="S22" s="85"/>
    </row>
    <row r="23" spans="1:19" ht="18">
      <c r="A23" s="41"/>
      <c r="B23" s="42" t="s">
        <v>27</v>
      </c>
      <c r="C23" s="43"/>
      <c r="D23" s="43"/>
      <c r="E23" s="43"/>
      <c r="F23" s="44"/>
      <c r="G23" s="45">
        <f>TRUNC((((((1+G14/100+G15/100+G16/100)*(1+G17/100)*(1+G18/100))/(1-(G19/100+G20/100+G21/100+G22/100)))-1)*100),2)</f>
        <v>21.56</v>
      </c>
      <c r="H23" s="46"/>
      <c r="I23" s="86"/>
      <c r="J23" s="71"/>
      <c r="K23" s="87"/>
      <c r="L23" s="88"/>
      <c r="M23" s="88"/>
      <c r="N23" s="88"/>
      <c r="O23" s="88"/>
      <c r="P23" s="88"/>
      <c r="Q23" s="88"/>
      <c r="R23" s="88"/>
      <c r="S23" s="108"/>
    </row>
    <row r="24" ht="49.5" customHeight="1">
      <c r="A24" s="41"/>
    </row>
    <row r="25" spans="1:19" ht="24" customHeight="1">
      <c r="A25" s="41"/>
      <c r="B25" s="47" t="s">
        <v>28</v>
      </c>
      <c r="C25" s="48"/>
      <c r="D25" s="48"/>
      <c r="E25" s="48"/>
      <c r="F25" s="48"/>
      <c r="G25" s="48"/>
      <c r="H25" s="48"/>
      <c r="I25" s="89"/>
      <c r="J25" s="90"/>
      <c r="K25" s="72" t="s">
        <v>29</v>
      </c>
      <c r="L25" s="73"/>
      <c r="M25" s="73"/>
      <c r="N25" s="73"/>
      <c r="O25" s="73"/>
      <c r="P25" s="73"/>
      <c r="Q25" s="73"/>
      <c r="R25" s="73"/>
      <c r="S25" s="103"/>
    </row>
    <row r="26" spans="1:19" ht="27" customHeight="1">
      <c r="A26" s="41"/>
      <c r="B26" s="49" t="s">
        <v>30</v>
      </c>
      <c r="C26" s="50"/>
      <c r="D26" s="50"/>
      <c r="E26" s="50"/>
      <c r="F26" s="50"/>
      <c r="G26" s="51">
        <f>TRUNC(((((1+G14/100+G15/100+G16/100)*(1+G17/100)*(1+G18/100))/(1-(G19/100+G20/100+G21/100)))-1)*100,2)</f>
        <v>21.56</v>
      </c>
      <c r="H26" s="51"/>
      <c r="I26" s="91"/>
      <c r="J26" s="92" t="str">
        <f>IF(G26&lt;K26," Atenção",IF(G26&gt;Q26,"Atenção","OK"))</f>
        <v>OK</v>
      </c>
      <c r="K26" s="82">
        <f>CHOOSE('[1]Plan4'!$B$17,'[1]Plan4'!O19,'[1]Plan4'!O20,'[1]Plan4'!O21,'[1]Plan4'!O22,'[1]Plan4'!O23,'[1]Plan4'!O24)</f>
        <v>20.34</v>
      </c>
      <c r="L26" s="83"/>
      <c r="M26" s="83"/>
      <c r="N26" s="83">
        <f>CHOOSE('[1]Plan4'!$B$17,'[1]Plan4'!Q19,'[1]Plan4'!Q20,'[1]Plan4'!Q21,'[1]Plan4'!Q22,'[1]Plan4'!Q23,'[1]Plan4'!Q24)</f>
        <v>22.12</v>
      </c>
      <c r="O26" s="83"/>
      <c r="P26" s="83"/>
      <c r="Q26" s="83">
        <f>CHOOSE('[1]Plan4'!$B$17,'[1]Plan4'!S19,'[1]Plan4'!S20,'[1]Plan4'!S21,'[1]Plan4'!S22,'[1]Plan4'!S23,'[1]Plan4'!S24)</f>
        <v>25</v>
      </c>
      <c r="R26" s="83"/>
      <c r="S26" s="107"/>
    </row>
    <row r="27" spans="1:19" ht="14.25">
      <c r="A27" s="41"/>
      <c r="B27" s="52" t="str">
        <f>IF(J26&lt;&gt;"OK","O valor de BDI sem a desoneração está fora da faixa admitida no Acórdão TCU Plenária 2622/2013.",".")</f>
        <v>.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5.75">
      <c r="A28" s="41"/>
      <c r="B28" s="53" t="s">
        <v>31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40.5" customHeight="1">
      <c r="A29" s="41"/>
      <c r="B29" s="54" t="str">
        <f>"DECLARO que, de acordo com a legislação tributária do município de "&amp;G6&amp;", considerando a natureza da obra acima discriminada, para cálculo do valor de ISS a ser cobrado da empresa construtora, é aplicada a aliquota de "&amp;IF(G21="",0,G21)&amp;"%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"&amp;IF('[1]Plan4'!B26=1,"COM DESONERAÇÃO"&amp;" por ser a mais adequada ao Tomador "&amp;G3&amp;".",IF('[1]Plan4'!B26=2,"SEM DESONERAÇÃO","")&amp;" por ser a mais adequada ao Tomador "&amp;G3&amp;".")</f>
        <v>DECLARO que, de acordo com a legislação tributária do município de MANGA/MG,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Tomador PREFEITURA MUNICIPAL DE MANGA.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4.25">
      <c r="A30" s="1"/>
      <c r="B30" s="55" t="e">
        <f>IF(OR(T34=FALSE,T35=FALSE,T37=FALSE,#REF!=FALSE),("Atenção - Não esqueça de preencher o(s) campo(s): -"&amp;IF(T34=FALSE," Nº DA ART/RRT -","")&amp;IF(T35=FALSE," DATA -","")&amp;IF(T37=FALSE," IDENTIFICAÇÃO DO RESPONSÁVEL TÉCNICO -","")&amp;IF(#REF!=FALSE," IDENTIFICAÇÃO DO TOMADOR -","")&amp;""),".")</f>
        <v>#REF!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4.25">
      <c r="A31" s="56"/>
      <c r="B31" s="56" t="s">
        <v>32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4.25">
      <c r="A32" s="56"/>
      <c r="B32" s="57" t="s">
        <v>33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109"/>
    </row>
    <row r="33" spans="1:19" ht="14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4.25">
      <c r="A34" s="56"/>
      <c r="B34" s="59"/>
      <c r="C34" s="60"/>
      <c r="D34" s="60"/>
      <c r="E34" s="60"/>
      <c r="F34" s="60"/>
      <c r="G34" s="60"/>
      <c r="H34" s="60"/>
      <c r="I34" s="60"/>
      <c r="J34" s="93"/>
      <c r="K34" s="93"/>
      <c r="L34" s="93"/>
      <c r="M34" s="93"/>
      <c r="N34" s="93"/>
      <c r="O34" s="93"/>
      <c r="P34" s="93"/>
      <c r="Q34" s="93"/>
      <c r="R34" s="93"/>
      <c r="S34" s="110"/>
    </row>
    <row r="35" spans="1:19" ht="14.25">
      <c r="A35" s="56"/>
      <c r="B35" s="61" t="s">
        <v>34</v>
      </c>
      <c r="C35" s="62"/>
      <c r="D35" s="62"/>
      <c r="E35" s="62"/>
      <c r="F35" s="62"/>
      <c r="G35" s="62"/>
      <c r="H35" s="62"/>
      <c r="I35" s="62"/>
      <c r="J35" s="94" t="s">
        <v>35</v>
      </c>
      <c r="K35" s="95"/>
      <c r="L35" s="95"/>
      <c r="M35" s="95"/>
      <c r="N35" s="95"/>
      <c r="O35" s="95"/>
      <c r="P35" s="95"/>
      <c r="Q35" s="95"/>
      <c r="R35" s="95"/>
      <c r="S35" s="111"/>
    </row>
    <row r="36" spans="1:19" ht="14.25">
      <c r="A36" s="56"/>
      <c r="B36" s="63" t="s">
        <v>36</v>
      </c>
      <c r="C36" s="64"/>
      <c r="D36" s="64"/>
      <c r="E36" s="64"/>
      <c r="F36" s="64"/>
      <c r="G36" s="64"/>
      <c r="H36" s="64"/>
      <c r="I36" s="64"/>
      <c r="J36" s="96">
        <v>45230</v>
      </c>
      <c r="K36" s="96"/>
      <c r="L36" s="96"/>
      <c r="M36" s="96"/>
      <c r="N36" s="96"/>
      <c r="O36" s="96"/>
      <c r="P36" s="96"/>
      <c r="Q36" s="96"/>
      <c r="R36" s="96"/>
      <c r="S36" s="112"/>
    </row>
    <row r="37" spans="1:19" ht="14.25">
      <c r="A37" s="56"/>
      <c r="B37" s="65" t="s">
        <v>37</v>
      </c>
      <c r="C37" s="66"/>
      <c r="D37" s="66"/>
      <c r="E37" s="66"/>
      <c r="F37" s="66"/>
      <c r="G37" s="66"/>
      <c r="H37" s="66"/>
      <c r="I37" s="66"/>
      <c r="J37" s="66" t="s">
        <v>38</v>
      </c>
      <c r="K37" s="66"/>
      <c r="L37" s="66"/>
      <c r="M37" s="66"/>
      <c r="N37" s="66"/>
      <c r="O37" s="66"/>
      <c r="P37" s="66"/>
      <c r="Q37" s="66"/>
      <c r="R37" s="66"/>
      <c r="S37" s="113"/>
    </row>
    <row r="38" spans="1:19" ht="14.25">
      <c r="A38" s="1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</sheetData>
  <sheetProtection/>
  <mergeCells count="90">
    <mergeCell ref="B1:S1"/>
    <mergeCell ref="B3:F3"/>
    <mergeCell ref="G3:S3"/>
    <mergeCell ref="B4:F4"/>
    <mergeCell ref="G4:S4"/>
    <mergeCell ref="B5:F5"/>
    <mergeCell ref="G5:S5"/>
    <mergeCell ref="B6:F6"/>
    <mergeCell ref="G6:S6"/>
    <mergeCell ref="B7:F7"/>
    <mergeCell ref="B8:F8"/>
    <mergeCell ref="B9:Q9"/>
    <mergeCell ref="R9:S9"/>
    <mergeCell ref="B10:Q10"/>
    <mergeCell ref="R10:S10"/>
    <mergeCell ref="B11:S11"/>
    <mergeCell ref="K12:S12"/>
    <mergeCell ref="K13:M13"/>
    <mergeCell ref="N13:P13"/>
    <mergeCell ref="Q13:S13"/>
    <mergeCell ref="B14:F14"/>
    <mergeCell ref="G14:I14"/>
    <mergeCell ref="K14:M14"/>
    <mergeCell ref="N14:P14"/>
    <mergeCell ref="Q14:S14"/>
    <mergeCell ref="B15:F15"/>
    <mergeCell ref="G15:I15"/>
    <mergeCell ref="K15:M15"/>
    <mergeCell ref="N15:P15"/>
    <mergeCell ref="Q15:S15"/>
    <mergeCell ref="B16:F16"/>
    <mergeCell ref="G16:I16"/>
    <mergeCell ref="K16:M16"/>
    <mergeCell ref="N16:P16"/>
    <mergeCell ref="Q16:S16"/>
    <mergeCell ref="B17:F17"/>
    <mergeCell ref="G17:I17"/>
    <mergeCell ref="K17:M17"/>
    <mergeCell ref="N17:P17"/>
    <mergeCell ref="Q17:S17"/>
    <mergeCell ref="B18:F18"/>
    <mergeCell ref="G18:I18"/>
    <mergeCell ref="K18:M18"/>
    <mergeCell ref="N18:P18"/>
    <mergeCell ref="Q18:S18"/>
    <mergeCell ref="B19:F19"/>
    <mergeCell ref="G19:I19"/>
    <mergeCell ref="K19:M19"/>
    <mergeCell ref="N19:P19"/>
    <mergeCell ref="Q19:S19"/>
    <mergeCell ref="B20:F20"/>
    <mergeCell ref="G20:I20"/>
    <mergeCell ref="K20:M20"/>
    <mergeCell ref="N20:P20"/>
    <mergeCell ref="Q20:S20"/>
    <mergeCell ref="B21:F21"/>
    <mergeCell ref="G21:I21"/>
    <mergeCell ref="K21:M21"/>
    <mergeCell ref="N21:P21"/>
    <mergeCell ref="Q21:S21"/>
    <mergeCell ref="B22:F22"/>
    <mergeCell ref="G22:I22"/>
    <mergeCell ref="K22:M22"/>
    <mergeCell ref="N22:P22"/>
    <mergeCell ref="Q22:S22"/>
    <mergeCell ref="B23:F23"/>
    <mergeCell ref="G23:I23"/>
    <mergeCell ref="B25:I25"/>
    <mergeCell ref="K25:S25"/>
    <mergeCell ref="B26:F26"/>
    <mergeCell ref="G26:I26"/>
    <mergeCell ref="K26:M26"/>
    <mergeCell ref="N26:P26"/>
    <mergeCell ref="Q26:S26"/>
    <mergeCell ref="B27:S27"/>
    <mergeCell ref="B28:S28"/>
    <mergeCell ref="B29:S29"/>
    <mergeCell ref="B30:S30"/>
    <mergeCell ref="B32:S32"/>
    <mergeCell ref="B34:I34"/>
    <mergeCell ref="J34:S34"/>
    <mergeCell ref="B35:I35"/>
    <mergeCell ref="J35:S35"/>
    <mergeCell ref="B36:I36"/>
    <mergeCell ref="J36:S36"/>
    <mergeCell ref="B37:I37"/>
    <mergeCell ref="J37:S37"/>
    <mergeCell ref="B38:S38"/>
    <mergeCell ref="B12:F13"/>
    <mergeCell ref="G12:I13"/>
  </mergeCells>
  <conditionalFormatting sqref="B11:S11">
    <cfRule type="cellIs" priority="3" dxfId="0" operator="notEqual" stopIfTrue="1">
      <formula>"."</formula>
    </cfRule>
  </conditionalFormatting>
  <conditionalFormatting sqref="J26">
    <cfRule type="cellIs" priority="1" dxfId="1" operator="notEqual" stopIfTrue="1">
      <formula>"OK"</formula>
    </cfRule>
  </conditionalFormatting>
  <conditionalFormatting sqref="B27:S27">
    <cfRule type="cellIs" priority="4" dxfId="2" operator="notEqual" stopIfTrue="1">
      <formula>"."</formula>
    </cfRule>
  </conditionalFormatting>
  <conditionalFormatting sqref="B30:S30">
    <cfRule type="cellIs" priority="5" dxfId="3" operator="notEqual" stopIfTrue="1">
      <formula>"."</formula>
    </cfRule>
  </conditionalFormatting>
  <conditionalFormatting sqref="J34:S34 B36:S36 G3:S6 B32:S32 G14:I20 R9:S10">
    <cfRule type="cellIs" priority="2" dxfId="4" operator="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User</cp:lastModifiedBy>
  <cp:lastPrinted>2023-10-31T13:49:00Z</cp:lastPrinted>
  <dcterms:created xsi:type="dcterms:W3CDTF">2012-10-15T18:57:00Z</dcterms:created>
  <dcterms:modified xsi:type="dcterms:W3CDTF">2023-12-26T13:17:29Z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E1A6EAF7C0714669AAA2B7A97583D4A6_13</vt:lpwstr>
  </property>
  <property fmtid="{D5CDD505-2E9C-101B-9397-08002B2CF9AE}" pid="4" name="KSOProductBuildV">
    <vt:lpwstr>1046-12.2.0.13359</vt:lpwstr>
  </property>
</Properties>
</file>